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95" windowHeight="11520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<sst xmlns="http://schemas.openxmlformats.org/spreadsheetml/2006/main" count="35" uniqueCount="24">
  <si>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God.</t>
  </si>
  <si>
    <t>Napomena</t>
  </si>
  <si>
    <t>Izvor</t>
  </si>
  <si>
    <t>http://www.staro.rifin.com/root/tekstovi/casopis_pdf/ek_ec_449.pdf</t>
  </si>
  <si>
    <t>http://hrvatska.poslovniforum.hr/nn-arhiva/0002a/02a3e.asp</t>
  </si>
  <si>
    <t>http://hrvatska.poslovniforum.hr/nn-arhiva/00036/036e3.asp</t>
  </si>
  <si>
    <t>HRD/1000</t>
  </si>
  <si>
    <t>Prihodi [Kn]</t>
  </si>
  <si>
    <t>http://narodne-novine.nn.hr/clanci/sluzbeni/1992_06_33_832.html</t>
  </si>
  <si>
    <t>http://narodne-novine.nn.hr/clanci/sluzbeni/1993_07_66_1313.html</t>
  </si>
  <si>
    <t>http://www.mfin.hr/adminmax/docs/opci%20dio.xls</t>
  </si>
  <si>
    <t>projekcija</t>
  </si>
  <si>
    <t>http://www.mfin.hr/adminmax/docs/Prva_strana_2011-2013.xls</t>
  </si>
  <si>
    <t>Rashodi [Kn]</t>
  </si>
  <si>
    <t>http://www.mfin.hr/adminmax/docs/Opći%20dio%202012-2014.xls</t>
  </si>
  <si>
    <t>http://www.mfin.hr/adminmax/docs/Drzavni_Proracun.pdf</t>
  </si>
  <si>
    <t>http://www.mfin.hr/adminmax/docs/Opcidio.pdf</t>
  </si>
  <si>
    <t>http://www.mfin.hr/adminmax/docs/DProracun07.pdf</t>
  </si>
  <si>
    <t>http://www.mfin.hr/adminmax/docs/PrijedlogDpRhza2006.pdf</t>
  </si>
  <si>
    <t>http://www.mfin.hr/adminmax/docs/DrzavniProracunRepublikeHrvatskeZa2005Godinu.pdf</t>
  </si>
  <si>
    <t>http://www.mfin.hr/adminmax/docs/02proracun2004.pdf</t>
  </si>
  <si>
    <t>http://www.mfin.hr/adminmax/docs/DrzavniProracun2003.pdf</t>
  </si>
  <si>
    <t>http://www.mfin.hr/adminmax/docs/2.%20Opci%20dio%20-%20prva%20stranica.xls</t>
  </si>
  <si>
    <t>http://www.mfin.hr/adminmax/docs/2.%20Opci%20dio%20-%20prva%20stranica-Reb%202013..xls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</si>
</sst>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1" fillId="0" borderId="0" xfId="53" applyAlignment="1" applyProtection="1">
      <alignment/>
      <protection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1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Prihodi/Rashodi [Kn]</a:t>
            </a:r>
          </a:p>
        </c:rich>
      </c:tx>
      <c:layout>
        <c:manualLayout>
          <c:xMode val="factor"/>
          <c:yMode val="factor"/>
          <c:x val="0.034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05"/>
          <c:w val="0.83975"/>
          <c:h val="0.8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Proračun!$B$1</c:f>
              <c:strCache>
                <c:ptCount val="1"/>
                <c:pt idx="0">
                  <c:v>Prihodi [Kn]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Proračun!$A$2:$A$30</c:f>
              <c:numCache/>
            </c:numRef>
          </c:cat>
          <c:val>
            <c:numRef>
              <c:f>Proračun!$B$2:$B$30</c:f>
              <c:numCache/>
            </c:numRef>
          </c:val>
        </c:ser>
        <c:ser>
          <c:idx val="0"/>
          <c:order val="1"/>
          <c:tx>
            <c:strRef>
              <c:f>Proračun!$C$1</c:f>
              <c:strCache>
                <c:ptCount val="1"/>
                <c:pt idx="0">
                  <c:v>Rashodi [Kn]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Proračun!$A$2:$A$30</c:f>
              <c:numCache/>
            </c:numRef>
          </c:cat>
          <c:val>
            <c:numRef>
              <c:f>Proračun!$C$2:$C$30</c:f>
              <c:numCache/>
            </c:numRef>
          </c:val>
        </c:ser>
        <c:axId val="45282198"/>
        <c:axId val="4886599"/>
      </c:barChart>
      <c:catAx>
        <c:axId val="4528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6599"/>
        <c:crosses val="autoZero"/>
        <c:auto val="1"/>
        <c:lblOffset val="100"/>
        <c:tickLblSkip val="2"/>
        <c:noMultiLvlLbl val="0"/>
      </c:catAx>
      <c:valAx>
        <c:axId val="4886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2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48725"/>
          <c:w val="0.113"/>
          <c:h val="0.1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</xdr:row>
      <xdr:rowOff>123825</xdr:rowOff>
    </xdr:from>
    <xdr:to>
      <xdr:col>4</xdr:col>
      <xdr:colOff>857250</xdr:colOff>
      <xdr:row>60</xdr:row>
      <xdr:rowOff>85725</xdr:rowOff>
    </xdr:to>
    <xdr:graphicFrame>
      <xdr:nvGraphicFramePr>
        <xdr:cNvPr id="1" name="Chart 1"/>
        <xdr:cNvGraphicFramePr/>
      </xdr:nvGraphicFramePr>
      <xdr:xfrm>
        <a:off x="95250" y="5629275"/>
        <a:ext cx="77628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fin.hr/adminmax/docs/opci%20dio.xls" TargetMode="External" /><Relationship Id="rId2" Type="http://schemas.openxmlformats.org/officeDocument/2006/relationships/hyperlink" Target="http://www.mfin.hr/adminmax/docs/Prva_strana_2011-2013.xls" TargetMode="External" /><Relationship Id="rId3" Type="http://schemas.openxmlformats.org/officeDocument/2006/relationships/hyperlink" Target="http://www.mfin.hr/adminmax/docs/DrzavniProracunRepublikeHrvatskeZa2005Godinu.pdf" TargetMode="External" /><Relationship Id="rId4" Type="http://schemas.openxmlformats.org/officeDocument/2006/relationships/hyperlink" Target="http://hrvatska.poslovniforum.hr/nn-arhiva/0002a/02a3e.asp" TargetMode="External" /><Relationship Id="rId5" Type="http://schemas.openxmlformats.org/officeDocument/2006/relationships/hyperlink" Target="http://www.mfin.hr/adminmax/docs/DrzavniProracun2003.pdf" TargetMode="External" /><Relationship Id="rId6" Type="http://schemas.openxmlformats.org/officeDocument/2006/relationships/hyperlink" Target="http://www.staro.rifin.com/root/tekstovi/casopis_pdf/ek_ec_449.pdf" TargetMode="External" /><Relationship Id="rId7" Type="http://schemas.openxmlformats.org/officeDocument/2006/relationships/hyperlink" Target="http://www.staro.rifin.com/root/tekstovi/casopis_pdf/ek_ec_449.pdf" TargetMode="External" /><Relationship Id="rId8" Type="http://schemas.openxmlformats.org/officeDocument/2006/relationships/hyperlink" Target="http://hrvatska.poslovniforum.hr/nn-arhiva/00036/036e3.asp" TargetMode="External" /><Relationship Id="rId9" Type="http://schemas.openxmlformats.org/officeDocument/2006/relationships/hyperlink" Target="http://narodne-novine.nn.hr/clanci/sluzbeni/1993_07_66_1313.html" TargetMode="External" /><Relationship Id="rId10" Type="http://schemas.openxmlformats.org/officeDocument/2006/relationships/hyperlink" Target="http://narodne-novine.nn.hr/clanci/sluzbeni/1992_06_33_832.html" TargetMode="External" /><Relationship Id="rId11" Type="http://schemas.openxmlformats.org/officeDocument/2006/relationships/hyperlink" Target="http://www.mfin.hr/adminmax/docs/2.%20Opci%20dio%20-%20prva%20stranica.xls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6.421875" style="0" customWidth="1"/>
    <col min="2" max="2" width="20.140625" style="1" customWidth="1"/>
    <col min="3" max="3" width="19.57421875" style="1" customWidth="1"/>
    <col min="4" max="4" width="58.8515625" style="0" customWidth="1"/>
    <col min="5" max="5" width="44.7109375" style="0" customWidth="1"/>
  </cols>
  <sheetData>
    <row r="1" spans="1:5" s="3" customFormat="1" ht="12.75">
      <c r="A1" s="3" t="s">
        <v>0</v>
      </c>
      <c r="B1" s="4" t="s">
        <v>7</v>
      </c>
      <c r="C1" s="4" t="s">
        <v>13</v>
      </c>
      <c r="D1" s="3" t="s">
        <v>2</v>
      </c>
      <c r="E1" s="3" t="s">
        <v>1</v>
      </c>
    </row>
    <row r="2" spans="1:4" ht="12.75">
      <c r="A2">
        <v>1991</v>
      </c>
      <c r="B2" s="1">
        <f>83298568351/1000</f>
        <v>83298568.351</v>
      </c>
      <c r="C2" s="1">
        <f>83298568351/1000</f>
        <v>83298568.351</v>
      </c>
      <c r="D2" s="5" t="s">
        <v>8</v>
      </c>
    </row>
    <row r="3" spans="1:4" ht="12.75">
      <c r="A3">
        <v>1992</v>
      </c>
      <c r="B3" s="1">
        <f>572341619000/1000</f>
        <v>572341619</v>
      </c>
      <c r="C3" s="1">
        <f>572341619000/1000</f>
        <v>572341619</v>
      </c>
      <c r="D3" s="5" t="s">
        <v>9</v>
      </c>
    </row>
    <row r="4" spans="1:5" ht="12.75">
      <c r="A4">
        <v>1993</v>
      </c>
      <c r="B4" s="1">
        <f>4955695985000/1000</f>
        <v>4955695985</v>
      </c>
      <c r="C4" s="1">
        <f>4955695895000/1000</f>
        <v>4955695895</v>
      </c>
      <c r="D4" s="5" t="s">
        <v>5</v>
      </c>
      <c r="E4" t="s">
        <v>6</v>
      </c>
    </row>
    <row r="5" spans="1:4" ht="12.75">
      <c r="A5">
        <v>1994</v>
      </c>
      <c r="B5" s="1">
        <v>23859481000</v>
      </c>
      <c r="C5" s="1">
        <v>24183218000</v>
      </c>
      <c r="D5" s="5" t="s">
        <v>4</v>
      </c>
    </row>
    <row r="6" spans="1:4" ht="12.75">
      <c r="A6">
        <v>1995</v>
      </c>
      <c r="B6" s="1">
        <v>27980000000</v>
      </c>
      <c r="C6" s="1">
        <v>28696000000</v>
      </c>
      <c r="D6" s="5" t="s">
        <v>3</v>
      </c>
    </row>
    <row r="7" spans="1:4" ht="12.75">
      <c r="A7">
        <v>1996</v>
      </c>
      <c r="B7" s="1">
        <v>31367000000</v>
      </c>
      <c r="C7" s="1">
        <v>31505000000</v>
      </c>
      <c r="D7" s="5" t="s">
        <v>3</v>
      </c>
    </row>
    <row r="8" spans="1:5" ht="12.75">
      <c r="A8">
        <v>1997</v>
      </c>
      <c r="B8" s="1">
        <v>33846000000</v>
      </c>
      <c r="C8" s="1">
        <v>35006000000</v>
      </c>
      <c r="D8" s="5" t="s">
        <v>3</v>
      </c>
      <c r="E8" s="7"/>
    </row>
    <row r="9" spans="1:4" ht="12.75">
      <c r="A9">
        <v>1998</v>
      </c>
      <c r="B9" s="1">
        <v>43808000000</v>
      </c>
      <c r="C9" s="1">
        <v>42551000000</v>
      </c>
      <c r="D9" s="5" t="s">
        <v>3</v>
      </c>
    </row>
    <row r="10" spans="1:4" ht="12.75">
      <c r="A10">
        <v>1999</v>
      </c>
      <c r="B10" s="1">
        <v>46356000000</v>
      </c>
      <c r="C10" s="1">
        <v>48878000000</v>
      </c>
      <c r="D10" s="5" t="s">
        <v>3</v>
      </c>
    </row>
    <row r="11" spans="1:4" ht="12.75">
      <c r="A11">
        <v>2000</v>
      </c>
      <c r="B11" s="1">
        <v>44635000000</v>
      </c>
      <c r="C11" s="1">
        <v>50743000000</v>
      </c>
      <c r="D11" s="5" t="s">
        <v>3</v>
      </c>
    </row>
    <row r="12" spans="1:4" ht="12.75">
      <c r="A12">
        <v>2001</v>
      </c>
      <c r="B12" s="1">
        <v>53503000000</v>
      </c>
      <c r="C12" s="1">
        <v>57812000000</v>
      </c>
      <c r="D12" s="5" t="s">
        <v>3</v>
      </c>
    </row>
    <row r="13" spans="1:4" ht="12.75">
      <c r="A13">
        <v>2002</v>
      </c>
      <c r="B13" s="1">
        <v>66653000000</v>
      </c>
      <c r="C13" s="1">
        <v>73369000000</v>
      </c>
      <c r="D13" s="5" t="s">
        <v>3</v>
      </c>
    </row>
    <row r="14" spans="1:4" ht="12.75">
      <c r="A14">
        <v>2003</v>
      </c>
      <c r="B14" s="1">
        <f>75076967800+206992000</f>
        <v>75283959800</v>
      </c>
      <c r="C14" s="1">
        <f>75439264820+2479578302</f>
        <v>77918843122</v>
      </c>
      <c r="D14" s="5" t="s">
        <v>21</v>
      </c>
    </row>
    <row r="15" spans="1:4" ht="12.75">
      <c r="A15">
        <v>2004</v>
      </c>
      <c r="B15" s="1">
        <f>79445380278+244275077</f>
        <v>79689655355</v>
      </c>
      <c r="C15" s="1">
        <f>81258640693+2151501599</f>
        <v>83410142292</v>
      </c>
      <c r="D15" t="s">
        <v>20</v>
      </c>
    </row>
    <row r="16" spans="1:4" ht="12.75">
      <c r="A16">
        <v>2005</v>
      </c>
      <c r="B16" s="1">
        <f>86357026545+244275077</f>
        <v>86601301622</v>
      </c>
      <c r="C16" s="1">
        <f>87322833770+2485970310</f>
        <v>89808804080</v>
      </c>
      <c r="D16" s="5" t="s">
        <v>19</v>
      </c>
    </row>
    <row r="17" spans="1:4" ht="12.75">
      <c r="A17">
        <v>2006</v>
      </c>
      <c r="B17" s="1">
        <f>93995547750+552782100</f>
        <v>94548329850</v>
      </c>
      <c r="C17" s="1">
        <f>95368326348+2541978902</f>
        <v>97910305250</v>
      </c>
      <c r="D17" s="5" t="s">
        <v>18</v>
      </c>
    </row>
    <row r="18" spans="1:4" ht="12.75">
      <c r="A18">
        <v>2007</v>
      </c>
      <c r="B18" s="1">
        <f>103489203196+320461509</f>
        <v>103809664705</v>
      </c>
      <c r="C18" s="1">
        <f>103859512452+3286404916</f>
        <v>107145917368</v>
      </c>
      <c r="D18" t="s">
        <v>17</v>
      </c>
    </row>
    <row r="19" spans="1:4" ht="12.75">
      <c r="A19">
        <v>2008</v>
      </c>
      <c r="B19" s="1">
        <f>118051097081+357403000</f>
        <v>118408500081</v>
      </c>
      <c r="C19" s="1">
        <f>117326523298+3887915065</f>
        <v>121214438363</v>
      </c>
      <c r="D19" t="s">
        <v>16</v>
      </c>
    </row>
    <row r="20" spans="1:4" ht="12.75">
      <c r="A20">
        <v>2009</v>
      </c>
      <c r="B20" s="1">
        <f>124241740214+394513186</f>
        <v>124636253400</v>
      </c>
      <c r="C20" s="1">
        <f>123396894184+3594342578</f>
        <v>126991236762</v>
      </c>
      <c r="D20" t="s">
        <v>15</v>
      </c>
    </row>
    <row r="21" spans="1:4" ht="12.75">
      <c r="A21" s="2">
        <v>2010</v>
      </c>
      <c r="B21" s="1">
        <f>112578912866+250410000</f>
        <v>112829322866</v>
      </c>
      <c r="C21" s="1">
        <f>119079551298+2362256394</f>
        <v>121441807692</v>
      </c>
      <c r="D21" s="5" t="s">
        <v>10</v>
      </c>
    </row>
    <row r="22" spans="1:4" ht="12.75">
      <c r="A22">
        <v>2011</v>
      </c>
      <c r="B22" s="1">
        <f>107074216187+351270025</f>
        <v>107425486212</v>
      </c>
      <c r="C22" s="1">
        <f>120235859447+2075437624</f>
        <v>122311297071</v>
      </c>
      <c r="D22" s="5" t="s">
        <v>12</v>
      </c>
    </row>
    <row r="23" spans="1:4" ht="12.75">
      <c r="A23">
        <v>2012</v>
      </c>
      <c r="B23" s="1">
        <f>108950230504+301567829</f>
        <v>109251798333</v>
      </c>
      <c r="C23" s="1">
        <f>117115551691+1725657514</f>
        <v>118841209205</v>
      </c>
      <c r="D23" s="6" t="s">
        <v>14</v>
      </c>
    </row>
    <row r="24" spans="1:4" ht="12.75">
      <c r="A24">
        <v>2013</v>
      </c>
      <c r="B24" s="1">
        <f>110250754134+268252713</f>
        <v>110519006847</v>
      </c>
      <c r="C24" s="1">
        <f>125029343973+1775732152</f>
        <v>126805076125</v>
      </c>
      <c r="D24" s="6" t="s">
        <v>23</v>
      </c>
    </row>
    <row r="25" spans="1:5" ht="12.75">
      <c r="A25">
        <v>2014</v>
      </c>
      <c r="B25" s="1">
        <f>112818769109+265520000</f>
        <v>113084289109</v>
      </c>
      <c r="C25" s="1">
        <f>127562316732+2985891436</f>
        <v>130548208168</v>
      </c>
      <c r="D25" s="8" t="s">
        <v>22</v>
      </c>
      <c r="E25" t="s">
        <v>11</v>
      </c>
    </row>
    <row r="26" spans="1:5" ht="12.75">
      <c r="A26">
        <v>2015</v>
      </c>
      <c r="B26" s="1">
        <f>118917931743+278530000</f>
        <v>119196461743</v>
      </c>
      <c r="C26" s="1">
        <f>130609561556+2813849279</f>
        <v>133423410835</v>
      </c>
      <c r="D26" t="s">
        <v>22</v>
      </c>
      <c r="E26" t="s">
        <v>11</v>
      </c>
    </row>
    <row r="27" spans="1:5" ht="12.75">
      <c r="A27">
        <v>2016</v>
      </c>
      <c r="B27" s="1">
        <f>122506894146+290530000</f>
        <v>122797424146</v>
      </c>
      <c r="C27" s="1">
        <f>132351238503+1955452212</f>
        <v>134306690715</v>
      </c>
      <c r="D27" t="s">
        <v>22</v>
      </c>
      <c r="E27" t="s">
        <v>11</v>
      </c>
    </row>
  </sheetData>
  <sheetProtection/>
  <hyperlinks>
    <hyperlink ref="D21" r:id="rId1" display="http://www.mfin.hr/adminmax/docs/opci%20dio.xls"/>
    <hyperlink ref="D22" r:id="rId2" display="http://www.mfin.hr/adminmax/docs/Prva_strana_2011-2013.xls"/>
    <hyperlink ref="D16" r:id="rId3" display="http://www.mfin.hr/adminmax/docs/DrzavniProracunRepublikeHrvatskeZa2005Godinu.pdf"/>
    <hyperlink ref="D5" r:id="rId4" display="http://hrvatska.poslovniforum.hr/nn-arhiva/0002a/02a3e.asp"/>
    <hyperlink ref="D14" r:id="rId5" display="http://www.mfin.hr/adminmax/docs/DrzavniProracun2003.pdf"/>
    <hyperlink ref="D13" r:id="rId6" display="http://www.staro.rifin.com/root/tekstovi/casopis_pdf/ek_ec_449.pdf"/>
    <hyperlink ref="D6:D12" r:id="rId7" display="http://www.staro.rifin.com/root/tekstovi/casopis_pdf/ek_ec_449.pdf"/>
    <hyperlink ref="D4" r:id="rId8" display="http://hrvatska.poslovniforum.hr/nn-arhiva/00036/036e3.asp"/>
    <hyperlink ref="D3" r:id="rId9" display="http://narodne-novine.nn.hr/clanci/sluzbeni/1993_07_66_1313.html"/>
    <hyperlink ref="D2" r:id="rId10" display="http://narodne-novine.nn.hr/clanci/sluzbeni/1992_06_33_832.html"/>
    <hyperlink ref="D25" r:id="rId11" display="http://www.mfin.hr/adminmax/docs/2.%20Opci%20dio%20-%20prva%20stranica.xls"/>
  </hyperlinks>
  <printOptions/>
  <pageMargins left="0.75" right="0.75" top="1" bottom="1" header="0.5" footer="0.5"/>
  <pageSetup horizontalDpi="600" verticalDpi="600" orientation="portrait" paperSize="9" r:id="rId13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</cp:lastModifiedBy>
  <dcterms:created xsi:type="dcterms:W3CDTF">2009-11-24T07:54:55Z</dcterms:created>
  <dcterms:modified xsi:type="dcterms:W3CDTF">2013-12-20T11:08:28Z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